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5f5564a76137f5/Documents/Springstone/Price Transparency/2024/"/>
    </mc:Choice>
  </mc:AlternateContent>
  <xr:revisionPtr revIDLastSave="8" documentId="8_{C9DDBAB9-5AFC-41C8-8A29-655D3DDF1A5C}" xr6:coauthVersionLast="47" xr6:coauthVersionMax="47" xr10:uidLastSave="{ED5130A5-956B-4D4D-8225-E04DD9E4519E}"/>
  <workbookProtection workbookAlgorithmName="SHA-512" workbookHashValue="EYXgFpxbswWHl3Mq9PLuwsmY9vu14GxEjompP/oKCUC6a0Y3mqeHvuInl158y3LEquhpR/7caxESfHZdPIE5cA==" workbookSaltValue="9n7fmhvLuTWQH66EMod/Aw==" workbookSpinCount="100000" lockStructure="1"/>
  <bookViews>
    <workbookView xWindow="28680" yWindow="-120" windowWidth="29040" windowHeight="15720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E26" i="2"/>
  <c r="E30" i="2"/>
  <c r="E31" i="2"/>
  <c r="E32" i="2"/>
  <c r="E33" i="2"/>
  <c r="E34" i="2"/>
  <c r="E35" i="2"/>
  <c r="E36" i="2"/>
  <c r="E22" i="2" l="1"/>
  <c r="E23" i="2"/>
  <c r="E27" i="2" l="1"/>
  <c r="E28" i="2"/>
  <c r="E29" i="2"/>
  <c r="E13" i="2"/>
  <c r="E14" i="2"/>
  <c r="E15" i="2"/>
  <c r="E16" i="2"/>
  <c r="E17" i="2"/>
  <c r="E12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8" i="2"/>
  <c r="E19" i="2"/>
  <c r="E20" i="2"/>
  <c r="E21" i="2"/>
  <c r="E24" i="2"/>
  <c r="E2" i="2"/>
  <c r="D18" i="1" l="1"/>
  <c r="D9" i="1"/>
  <c r="D23" i="1"/>
</calcChain>
</file>

<file path=xl/sharedStrings.xml><?xml version="1.0" encoding="utf-8"?>
<sst xmlns="http://schemas.openxmlformats.org/spreadsheetml/2006/main" count="368" uniqueCount="79">
  <si>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</si>
  <si>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</si>
  <si>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</si>
  <si>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</si>
  <si>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</si>
  <si>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</si>
  <si>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</si>
  <si>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</si>
  <si>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</si>
  <si>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</si>
  <si>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</si>
  <si>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</si>
  <si>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</si>
  <si>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</si>
  <si>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Commercial</t>
  </si>
  <si>
    <t>Aetna</t>
  </si>
  <si>
    <t>Medicare Advantage</t>
  </si>
  <si>
    <t>100% of Medicare</t>
  </si>
  <si>
    <t>BCBS/Anthem</t>
  </si>
  <si>
    <t>Beacon</t>
  </si>
  <si>
    <t>Managed Medicaid</t>
  </si>
  <si>
    <t>Cigna</t>
  </si>
  <si>
    <t>First Health</t>
  </si>
  <si>
    <t>Humana Behavioral Health</t>
  </si>
  <si>
    <t>Humana</t>
  </si>
  <si>
    <t>Molina</t>
  </si>
  <si>
    <t>TriCare East</t>
  </si>
  <si>
    <t>Other Governmental</t>
  </si>
  <si>
    <t>United Behavioral Health</t>
  </si>
  <si>
    <t>UBH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</si>
  <si>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</si>
  <si>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</si>
  <si>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</si>
  <si>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</si>
  <si>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</si>
  <si>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</si>
  <si>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</si>
  <si>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</si>
  <si>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</si>
  <si>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</si>
  <si>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</si>
  <si>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</si>
  <si>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</si>
  <si>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</si>
  <si>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</si>
  <si>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</si>
  <si>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</si>
  <si>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</si>
  <si>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</si>
  <si>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Aetna Better Health</t>
  </si>
  <si>
    <t>BCBS</t>
  </si>
  <si>
    <t>Healthspring</t>
  </si>
  <si>
    <t>Amerigroup</t>
  </si>
  <si>
    <t>Care N Care</t>
  </si>
  <si>
    <t>Cenpatico/Superior</t>
  </si>
  <si>
    <t>Scott and White Health Plan</t>
  </si>
  <si>
    <t>SWHP</t>
  </si>
  <si>
    <t>Commercial Traditional</t>
  </si>
  <si>
    <t>Commercial Essentials/Premier/ HP</t>
  </si>
  <si>
    <t>Commercial Adv/MyBlue Health</t>
  </si>
  <si>
    <t>Medicare (Medicare)</t>
  </si>
  <si>
    <t>Evernorth/Cigna</t>
  </si>
  <si>
    <t>Tricare</t>
  </si>
  <si>
    <t>(2)  Negotiated rate includes any contracted rate with a third party payor.  Rate reflected were effective on 1/1/24</t>
  </si>
  <si>
    <t>Alliance Coal Health Plan</t>
  </si>
  <si>
    <t>Ambetter</t>
  </si>
  <si>
    <t>VA CCN</t>
  </si>
  <si>
    <t>Commercialx</t>
  </si>
  <si>
    <t>Not Contracted/Covered Service</t>
  </si>
  <si>
    <t>Superior</t>
  </si>
  <si>
    <t>Allwell</t>
  </si>
  <si>
    <t>$250 Less Intensive
$350 More Intensive</t>
  </si>
  <si>
    <t>$237 Less Intensive
$332 More Intensive</t>
  </si>
  <si>
    <t>$212 Less Intensive
$297 More Intensive</t>
  </si>
  <si>
    <t>82% of TriCare Allowable</t>
  </si>
  <si>
    <t>Wellbridge - Fort Worth</t>
  </si>
  <si>
    <t>JPS Connect</t>
  </si>
  <si>
    <t>WellCare</t>
  </si>
  <si>
    <t>Wellcare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</si>
</sst>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0" fillId="0" borderId="4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164" fontId="0" fillId="0" borderId="4" xfId="1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18" t="str">
        <f>+Sheet2!A2</f>
        <v>Wellbridge - Fort Worth</v>
      </c>
      <c r="E2" s="19"/>
      <c r="F2" s="19"/>
      <c r="G2" s="20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1" t="s">
        <v>60</v>
      </c>
      <c r="E6" s="22"/>
      <c r="F6" s="22"/>
      <c r="G6" s="23"/>
      <c r="H6" s="7" t="s">
        <v>34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39</v>
      </c>
      <c r="D8" s="8" t="s">
        <v>41</v>
      </c>
      <c r="E8" s="4"/>
      <c r="F8" s="8" t="s">
        <v>33</v>
      </c>
      <c r="G8" s="8" t="s">
        <v>1</v>
      </c>
      <c r="H8" s="8" t="s">
        <v>42</v>
      </c>
      <c r="I8" s="8" t="s">
        <v>43</v>
      </c>
    </row>
    <row r="9" spans="1:9" x14ac:dyDescent="0.25">
      <c r="A9" s="1"/>
      <c r="B9" s="26" t="s">
        <v>31</v>
      </c>
      <c r="C9" s="26" t="s">
        <v>35</v>
      </c>
      <c r="D9" s="29" t="str">
        <f>(VLOOKUP($D$6,DATA,2,FALSE))</f>
        <v>100% of Medicare</v>
      </c>
      <c r="E9" s="1"/>
      <c r="F9" s="25">
        <v>2781</v>
      </c>
      <c r="G9" s="25">
        <v>950</v>
      </c>
      <c r="H9" s="24">
        <f>MIN(Sheet2!F2:F24)</f>
        <v>550</v>
      </c>
      <c r="I9" s="24">
        <f>MAX(Sheet2!F2:F24)</f>
        <v>1070</v>
      </c>
    </row>
    <row r="10" spans="1:9" x14ac:dyDescent="0.25">
      <c r="A10" s="1"/>
      <c r="B10" s="27"/>
      <c r="C10" s="27"/>
      <c r="D10" s="30"/>
      <c r="E10" s="1"/>
      <c r="F10" s="25"/>
      <c r="G10" s="25"/>
      <c r="H10" s="24"/>
      <c r="I10" s="24"/>
    </row>
    <row r="11" spans="1:9" x14ac:dyDescent="0.25">
      <c r="A11" s="1"/>
      <c r="B11" s="27"/>
      <c r="C11" s="27"/>
      <c r="D11" s="30"/>
      <c r="E11" s="1"/>
      <c r="F11" s="25"/>
      <c r="G11" s="25"/>
      <c r="H11" s="24"/>
      <c r="I11" s="24"/>
    </row>
    <row r="12" spans="1:9" x14ac:dyDescent="0.25">
      <c r="A12" s="1"/>
      <c r="B12" s="27"/>
      <c r="C12" s="27"/>
      <c r="D12" s="30"/>
      <c r="E12" s="1"/>
      <c r="F12" s="25"/>
      <c r="G12" s="25"/>
      <c r="H12" s="24"/>
      <c r="I12" s="24"/>
    </row>
    <row r="13" spans="1:9" x14ac:dyDescent="0.25">
      <c r="A13" s="1"/>
      <c r="B13" s="27"/>
      <c r="C13" s="27"/>
      <c r="D13" s="30"/>
      <c r="E13" s="1"/>
      <c r="F13" s="25"/>
      <c r="G13" s="25"/>
      <c r="H13" s="24"/>
      <c r="I13" s="24"/>
    </row>
    <row r="14" spans="1:9" x14ac:dyDescent="0.25">
      <c r="A14" s="1"/>
      <c r="B14" s="27"/>
      <c r="C14" s="27"/>
      <c r="D14" s="30"/>
      <c r="E14" s="1"/>
      <c r="F14" s="25"/>
      <c r="G14" s="25"/>
      <c r="H14" s="24"/>
      <c r="I14" s="24"/>
    </row>
    <row r="15" spans="1:9" x14ac:dyDescent="0.25">
      <c r="A15" s="1"/>
      <c r="B15" s="28"/>
      <c r="C15" s="28"/>
      <c r="D15" s="31"/>
      <c r="E15" s="1"/>
      <c r="F15" s="25"/>
      <c r="G15" s="25"/>
      <c r="H15" s="24"/>
      <c r="I15" s="2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39</v>
      </c>
      <c r="D17" s="8" t="s">
        <v>41</v>
      </c>
      <c r="E17" s="4"/>
      <c r="F17" s="8" t="s">
        <v>33</v>
      </c>
      <c r="G17" s="8" t="s">
        <v>1</v>
      </c>
      <c r="H17" s="8" t="s">
        <v>42</v>
      </c>
      <c r="I17" s="8" t="s">
        <v>43</v>
      </c>
    </row>
    <row r="18" spans="1:9" ht="30" customHeight="1" x14ac:dyDescent="0.25">
      <c r="A18" s="1"/>
      <c r="B18" s="26" t="s">
        <v>32</v>
      </c>
      <c r="C18" s="26" t="s">
        <v>36</v>
      </c>
      <c r="D18" s="29" t="str">
        <f>(VLOOKUP($D$6,DATA,5,FALSE))</f>
        <v>100% of Medicare</v>
      </c>
      <c r="E18" s="1"/>
      <c r="F18" s="25"/>
      <c r="G18" s="25"/>
      <c r="H18" s="24">
        <f>MIN(Sheet2!I2:I24)</f>
        <v>225</v>
      </c>
      <c r="I18" s="24">
        <f>MAX(Sheet2!I2:I24)</f>
        <v>535</v>
      </c>
    </row>
    <row r="19" spans="1:9" x14ac:dyDescent="0.25">
      <c r="A19" s="1"/>
      <c r="B19" s="27"/>
      <c r="C19" s="27"/>
      <c r="D19" s="30"/>
      <c r="E19" s="1"/>
      <c r="F19" s="25"/>
      <c r="G19" s="25"/>
      <c r="H19" s="24"/>
      <c r="I19" s="24"/>
    </row>
    <row r="20" spans="1:9" x14ac:dyDescent="0.25">
      <c r="A20" s="1"/>
      <c r="B20" s="28"/>
      <c r="C20" s="28"/>
      <c r="D20" s="31"/>
      <c r="E20" s="1"/>
      <c r="F20" s="25"/>
      <c r="G20" s="25"/>
      <c r="H20" s="24"/>
      <c r="I20" s="2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39</v>
      </c>
      <c r="D22" s="8" t="s">
        <v>41</v>
      </c>
      <c r="E22" s="4"/>
      <c r="F22" s="8" t="s">
        <v>33</v>
      </c>
      <c r="G22" s="8" t="s">
        <v>1</v>
      </c>
      <c r="H22" s="8" t="s">
        <v>42</v>
      </c>
      <c r="I22" s="8" t="s">
        <v>43</v>
      </c>
    </row>
    <row r="23" spans="1:9" ht="30" customHeight="1" x14ac:dyDescent="0.25">
      <c r="A23" s="1"/>
      <c r="B23" s="26" t="s">
        <v>2</v>
      </c>
      <c r="C23" s="26" t="s">
        <v>37</v>
      </c>
      <c r="D23" s="29" t="str">
        <f>(VLOOKUP($D$6,DATA,6,FALSE))</f>
        <v>100% of Medicare</v>
      </c>
      <c r="E23" s="1"/>
      <c r="F23" s="25">
        <v>834</v>
      </c>
      <c r="G23" s="25">
        <v>270</v>
      </c>
      <c r="H23" s="24">
        <f>MIN(Sheet2!J2:J24)</f>
        <v>125</v>
      </c>
      <c r="I23" s="24">
        <f>MAX(Sheet2!J2:J24)</f>
        <v>335</v>
      </c>
    </row>
    <row r="24" spans="1:9" x14ac:dyDescent="0.25">
      <c r="A24" s="1"/>
      <c r="B24" s="27"/>
      <c r="C24" s="27"/>
      <c r="D24" s="30"/>
      <c r="E24" s="1"/>
      <c r="F24" s="25"/>
      <c r="G24" s="25"/>
      <c r="H24" s="24"/>
      <c r="I24" s="24"/>
    </row>
    <row r="25" spans="1:9" x14ac:dyDescent="0.25">
      <c r="A25" s="1"/>
      <c r="B25" s="28"/>
      <c r="C25" s="28"/>
      <c r="D25" s="31"/>
      <c r="E25" s="1"/>
      <c r="F25" s="25"/>
      <c r="G25" s="25"/>
      <c r="H25" s="24"/>
      <c r="I25" s="24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38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40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63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44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45</v>
      </c>
      <c r="C31" s="1"/>
      <c r="D31" s="1"/>
      <c r="E31" s="1"/>
      <c r="F31" s="1"/>
      <c r="G31" s="1"/>
      <c r="H31" s="1"/>
      <c r="I31" s="1"/>
    </row>
  </sheetData>
  <sheetProtection algorithmName="SHA-512" hashValue="fQDnlyx6aVAf0comirGnHdb4zQY5olVfdz7H4xT/1pZPRpAJpY/cZDVg15xKpFpBNmQPRhqrIcav3dMFrYVoYQ==" saltValue="LrgXbgtgFa93S58/2xQcPA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Sheet2!$E$2:$E$35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M73"/>
  <sheetViews>
    <sheetView topLeftCell="E2" workbookViewId="0">
      <selection activeCell="A25" sqref="A25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3" ht="45" x14ac:dyDescent="0.25">
      <c r="A2" s="9" t="s">
        <v>75</v>
      </c>
      <c r="B2" s="9" t="s">
        <v>15</v>
      </c>
      <c r="C2" s="9" t="s">
        <v>15</v>
      </c>
      <c r="D2" s="10" t="s">
        <v>14</v>
      </c>
      <c r="E2" t="str">
        <f>CONCATENATE(C2," (",D2,")")</f>
        <v>Aetna (Commercial)</v>
      </c>
      <c r="F2" s="11">
        <v>884</v>
      </c>
      <c r="G2" s="12" t="s">
        <v>68</v>
      </c>
      <c r="H2" s="12" t="s">
        <v>68</v>
      </c>
      <c r="I2" s="12">
        <v>386</v>
      </c>
      <c r="J2" s="12">
        <v>225</v>
      </c>
      <c r="K2" s="15" t="s">
        <v>68</v>
      </c>
      <c r="L2" s="17" t="s">
        <v>68</v>
      </c>
      <c r="M2" s="16">
        <v>44166</v>
      </c>
    </row>
    <row r="3" spans="1:13" ht="45" x14ac:dyDescent="0.25">
      <c r="A3" s="9" t="s">
        <v>75</v>
      </c>
      <c r="B3" s="9" t="s">
        <v>15</v>
      </c>
      <c r="C3" s="9" t="s">
        <v>15</v>
      </c>
      <c r="D3" s="10" t="s">
        <v>16</v>
      </c>
      <c r="E3" t="str">
        <f t="shared" ref="E3:E36" si="0">CONCATENATE(C3," (",D3,")")</f>
        <v>Aetna (Medicare Advantage)</v>
      </c>
      <c r="F3" s="11">
        <v>884</v>
      </c>
      <c r="G3" s="12" t="s">
        <v>68</v>
      </c>
      <c r="H3" s="12" t="s">
        <v>68</v>
      </c>
      <c r="I3" s="12">
        <v>386</v>
      </c>
      <c r="J3" s="12">
        <v>225</v>
      </c>
      <c r="K3" s="15" t="s">
        <v>68</v>
      </c>
      <c r="L3" s="17" t="s">
        <v>68</v>
      </c>
      <c r="M3" s="16">
        <v>44166</v>
      </c>
    </row>
    <row r="4" spans="1:13" ht="45" x14ac:dyDescent="0.25">
      <c r="A4" s="9" t="s">
        <v>75</v>
      </c>
      <c r="B4" s="9" t="s">
        <v>49</v>
      </c>
      <c r="C4" s="9" t="s">
        <v>15</v>
      </c>
      <c r="D4" s="14" t="s">
        <v>20</v>
      </c>
      <c r="E4" t="str">
        <f t="shared" si="0"/>
        <v>Aetna (Managed Medicaid)</v>
      </c>
      <c r="F4" s="11">
        <v>600</v>
      </c>
      <c r="G4" s="11">
        <v>600</v>
      </c>
      <c r="H4" s="12">
        <v>600</v>
      </c>
      <c r="I4" s="12" t="s">
        <v>68</v>
      </c>
      <c r="J4" s="12">
        <v>143</v>
      </c>
      <c r="K4" s="15" t="s">
        <v>68</v>
      </c>
      <c r="L4" s="15" t="s">
        <v>68</v>
      </c>
      <c r="M4" s="16">
        <v>43101</v>
      </c>
    </row>
    <row r="5" spans="1:13" ht="45" x14ac:dyDescent="0.25">
      <c r="A5" s="9" t="s">
        <v>75</v>
      </c>
      <c r="B5" s="9" t="s">
        <v>64</v>
      </c>
      <c r="C5" s="9" t="s">
        <v>64</v>
      </c>
      <c r="D5" s="10" t="s">
        <v>14</v>
      </c>
      <c r="E5" t="str">
        <f t="shared" si="0"/>
        <v>Alliance Coal Health Plan (Commercial)</v>
      </c>
      <c r="F5" s="11">
        <v>1070</v>
      </c>
      <c r="G5" s="11">
        <v>1070</v>
      </c>
      <c r="H5" s="11">
        <v>1070</v>
      </c>
      <c r="I5" s="12">
        <v>535</v>
      </c>
      <c r="J5" s="12">
        <v>335</v>
      </c>
      <c r="K5" s="15" t="s">
        <v>68</v>
      </c>
      <c r="L5" s="17">
        <v>85</v>
      </c>
      <c r="M5" s="16">
        <v>45170</v>
      </c>
    </row>
    <row r="6" spans="1:13" ht="45" x14ac:dyDescent="0.25">
      <c r="A6" s="9" t="s">
        <v>75</v>
      </c>
      <c r="B6" s="9" t="s">
        <v>52</v>
      </c>
      <c r="C6" s="9" t="s">
        <v>52</v>
      </c>
      <c r="D6" s="10" t="s">
        <v>20</v>
      </c>
      <c r="E6" t="str">
        <f t="shared" si="0"/>
        <v>Amerigroup (Managed Medicaid)</v>
      </c>
      <c r="F6" s="11">
        <v>550</v>
      </c>
      <c r="G6" s="11">
        <v>550</v>
      </c>
      <c r="H6" s="12" t="s">
        <v>68</v>
      </c>
      <c r="I6" s="12" t="s">
        <v>68</v>
      </c>
      <c r="J6" s="12">
        <v>125</v>
      </c>
      <c r="K6" s="15" t="s">
        <v>68</v>
      </c>
      <c r="L6" s="17" t="s">
        <v>68</v>
      </c>
      <c r="M6" s="16"/>
    </row>
    <row r="7" spans="1:13" ht="45" x14ac:dyDescent="0.25">
      <c r="A7" s="9" t="s">
        <v>75</v>
      </c>
      <c r="B7" s="9" t="s">
        <v>52</v>
      </c>
      <c r="C7" s="9" t="s">
        <v>52</v>
      </c>
      <c r="D7" s="10" t="s">
        <v>16</v>
      </c>
      <c r="E7" t="str">
        <f t="shared" si="0"/>
        <v>Amerigroup (Medicare Advantage)</v>
      </c>
      <c r="F7" s="11">
        <v>800</v>
      </c>
      <c r="G7" s="11">
        <v>800</v>
      </c>
      <c r="H7" s="12" t="s">
        <v>68</v>
      </c>
      <c r="I7" s="11" t="s">
        <v>17</v>
      </c>
      <c r="J7" s="11" t="s">
        <v>17</v>
      </c>
      <c r="K7" s="15" t="s">
        <v>68</v>
      </c>
      <c r="L7" s="17" t="s">
        <v>68</v>
      </c>
      <c r="M7" s="16"/>
    </row>
    <row r="8" spans="1:13" ht="45" x14ac:dyDescent="0.25">
      <c r="A8" s="9" t="s">
        <v>75</v>
      </c>
      <c r="B8" s="9" t="s">
        <v>50</v>
      </c>
      <c r="C8" s="9" t="s">
        <v>18</v>
      </c>
      <c r="D8" s="10" t="s">
        <v>14</v>
      </c>
      <c r="E8" t="str">
        <f t="shared" si="0"/>
        <v>BCBS/Anthem (Commercial)</v>
      </c>
      <c r="F8" s="11">
        <v>875</v>
      </c>
      <c r="G8" s="11">
        <v>875</v>
      </c>
      <c r="H8" s="12" t="s">
        <v>68</v>
      </c>
      <c r="I8" s="12" t="s">
        <v>71</v>
      </c>
      <c r="J8" s="12">
        <v>245</v>
      </c>
      <c r="K8" s="15" t="s">
        <v>68</v>
      </c>
      <c r="L8" s="17" t="s">
        <v>68</v>
      </c>
      <c r="M8" s="16">
        <v>43983</v>
      </c>
    </row>
    <row r="9" spans="1:13" ht="45" x14ac:dyDescent="0.25">
      <c r="A9" s="9" t="s">
        <v>75</v>
      </c>
      <c r="B9" s="9" t="s">
        <v>50</v>
      </c>
      <c r="C9" s="9" t="s">
        <v>18</v>
      </c>
      <c r="D9" s="10" t="s">
        <v>67</v>
      </c>
      <c r="E9" t="str">
        <f t="shared" si="0"/>
        <v>BCBS/Anthem (Commercialx)</v>
      </c>
      <c r="F9" s="11">
        <v>665</v>
      </c>
      <c r="G9" s="11">
        <v>665</v>
      </c>
      <c r="H9" s="12" t="s">
        <v>68</v>
      </c>
      <c r="I9" s="12" t="s">
        <v>72</v>
      </c>
      <c r="J9" s="12">
        <v>190</v>
      </c>
      <c r="K9" s="15" t="s">
        <v>68</v>
      </c>
      <c r="L9" s="17" t="s">
        <v>68</v>
      </c>
      <c r="M9" s="16">
        <v>43983</v>
      </c>
    </row>
    <row r="10" spans="1:13" ht="45" x14ac:dyDescent="0.25">
      <c r="A10" s="9" t="s">
        <v>75</v>
      </c>
      <c r="B10" s="9" t="s">
        <v>50</v>
      </c>
      <c r="C10" s="9" t="s">
        <v>18</v>
      </c>
      <c r="D10" s="10" t="s">
        <v>67</v>
      </c>
      <c r="E10" t="str">
        <f t="shared" si="0"/>
        <v>BCBS/Anthem (Commercialx)</v>
      </c>
      <c r="F10" s="11">
        <v>595</v>
      </c>
      <c r="G10" s="11">
        <v>595</v>
      </c>
      <c r="H10" s="12" t="s">
        <v>68</v>
      </c>
      <c r="I10" s="12" t="s">
        <v>73</v>
      </c>
      <c r="J10" s="12">
        <v>170</v>
      </c>
      <c r="K10" s="12" t="s">
        <v>68</v>
      </c>
      <c r="L10" s="13" t="s">
        <v>68</v>
      </c>
      <c r="M10" s="16">
        <v>43983</v>
      </c>
    </row>
    <row r="11" spans="1:13" ht="45" x14ac:dyDescent="0.25">
      <c r="A11" s="9" t="s">
        <v>75</v>
      </c>
      <c r="B11" s="9" t="s">
        <v>50</v>
      </c>
      <c r="C11" s="9" t="s">
        <v>18</v>
      </c>
      <c r="D11" s="9" t="s">
        <v>20</v>
      </c>
      <c r="E11" t="str">
        <f t="shared" si="0"/>
        <v>BCBS/Anthem (Managed Medicaid)</v>
      </c>
      <c r="F11" s="11" t="s">
        <v>48</v>
      </c>
      <c r="G11" s="11" t="s">
        <v>48</v>
      </c>
      <c r="H11" s="12" t="s">
        <v>68</v>
      </c>
      <c r="I11" s="11" t="s">
        <v>48</v>
      </c>
      <c r="J11" s="11" t="s">
        <v>48</v>
      </c>
      <c r="K11" s="15" t="s">
        <v>68</v>
      </c>
      <c r="L11" s="17" t="s">
        <v>68</v>
      </c>
      <c r="M11" s="16">
        <v>43983</v>
      </c>
    </row>
    <row r="12" spans="1:13" ht="45" x14ac:dyDescent="0.25">
      <c r="A12" s="9" t="s">
        <v>75</v>
      </c>
      <c r="B12" s="9" t="s">
        <v>50</v>
      </c>
      <c r="C12" s="9" t="s">
        <v>18</v>
      </c>
      <c r="D12" s="10" t="s">
        <v>16</v>
      </c>
      <c r="E12" t="str">
        <f t="shared" si="0"/>
        <v>BCBS/Anthem (Medicare Advantage)</v>
      </c>
      <c r="F12" s="11" t="s">
        <v>17</v>
      </c>
      <c r="G12" s="11" t="s">
        <v>17</v>
      </c>
      <c r="H12" s="12" t="s">
        <v>68</v>
      </c>
      <c r="I12" s="11" t="s">
        <v>17</v>
      </c>
      <c r="J12" s="11" t="s">
        <v>17</v>
      </c>
      <c r="K12" s="12" t="s">
        <v>68</v>
      </c>
      <c r="L12" s="13" t="s">
        <v>68</v>
      </c>
      <c r="M12" s="16">
        <v>43983</v>
      </c>
    </row>
    <row r="13" spans="1:13" ht="45" x14ac:dyDescent="0.25">
      <c r="A13" s="9" t="s">
        <v>75</v>
      </c>
      <c r="B13" s="9" t="s">
        <v>19</v>
      </c>
      <c r="C13" s="9" t="s">
        <v>19</v>
      </c>
      <c r="D13" s="10" t="s">
        <v>16</v>
      </c>
      <c r="E13" t="str">
        <f t="shared" si="0"/>
        <v>Beacon (Medicare Advantage)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5" t="s">
        <v>68</v>
      </c>
      <c r="L13" s="17" t="s">
        <v>68</v>
      </c>
      <c r="M13" s="16"/>
    </row>
    <row r="14" spans="1:13" ht="45" x14ac:dyDescent="0.25">
      <c r="A14" s="9" t="s">
        <v>75</v>
      </c>
      <c r="B14" s="9" t="s">
        <v>53</v>
      </c>
      <c r="C14" s="9" t="s">
        <v>53</v>
      </c>
      <c r="D14" s="10" t="s">
        <v>16</v>
      </c>
      <c r="E14" t="str">
        <f t="shared" si="0"/>
        <v>Care N Care (Medicare Advantage)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5" t="s">
        <v>68</v>
      </c>
      <c r="L14" s="17" t="s">
        <v>68</v>
      </c>
      <c r="M14" s="16"/>
    </row>
    <row r="15" spans="1:13" ht="45" x14ac:dyDescent="0.25">
      <c r="A15" s="9" t="s">
        <v>75</v>
      </c>
      <c r="B15" s="9" t="s">
        <v>54</v>
      </c>
      <c r="C15" s="9" t="s">
        <v>65</v>
      </c>
      <c r="D15" s="10" t="s">
        <v>14</v>
      </c>
      <c r="E15" t="str">
        <f t="shared" si="0"/>
        <v>Ambetter (Commercial)</v>
      </c>
      <c r="F15" s="11">
        <v>1000</v>
      </c>
      <c r="G15" s="11">
        <v>1000</v>
      </c>
      <c r="H15" s="12" t="s">
        <v>68</v>
      </c>
      <c r="I15" s="12">
        <v>400</v>
      </c>
      <c r="J15" s="12">
        <v>215</v>
      </c>
      <c r="K15" s="15" t="s">
        <v>68</v>
      </c>
      <c r="L15" s="17" t="s">
        <v>68</v>
      </c>
      <c r="M15" s="16">
        <v>45200</v>
      </c>
    </row>
    <row r="16" spans="1:13" ht="45" x14ac:dyDescent="0.25">
      <c r="A16" s="9" t="s">
        <v>75</v>
      </c>
      <c r="B16" s="9" t="s">
        <v>54</v>
      </c>
      <c r="C16" s="9" t="s">
        <v>69</v>
      </c>
      <c r="D16" s="9" t="s">
        <v>20</v>
      </c>
      <c r="E16" t="str">
        <f t="shared" si="0"/>
        <v>Superior (Managed Medicaid)</v>
      </c>
      <c r="F16" s="11">
        <v>625</v>
      </c>
      <c r="G16" s="11">
        <v>625</v>
      </c>
      <c r="H16" s="12" t="s">
        <v>68</v>
      </c>
      <c r="I16" s="12">
        <v>225</v>
      </c>
      <c r="J16" s="12">
        <v>150</v>
      </c>
      <c r="K16" s="15" t="s">
        <v>68</v>
      </c>
      <c r="L16" s="17" t="s">
        <v>68</v>
      </c>
      <c r="M16" s="16">
        <v>45200</v>
      </c>
    </row>
    <row r="17" spans="1:13" ht="45" x14ac:dyDescent="0.25">
      <c r="A17" s="9" t="s">
        <v>75</v>
      </c>
      <c r="B17" s="9" t="s">
        <v>54</v>
      </c>
      <c r="C17" s="9" t="s">
        <v>70</v>
      </c>
      <c r="D17" s="9" t="s">
        <v>16</v>
      </c>
      <c r="E17" t="str">
        <f t="shared" si="0"/>
        <v>Allwell (Medicare Advantage)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5" t="s">
        <v>68</v>
      </c>
      <c r="L17" s="17" t="s">
        <v>68</v>
      </c>
      <c r="M17" s="16">
        <v>45200</v>
      </c>
    </row>
    <row r="18" spans="1:13" ht="45" x14ac:dyDescent="0.25">
      <c r="A18" s="9" t="s">
        <v>75</v>
      </c>
      <c r="B18" s="9" t="s">
        <v>61</v>
      </c>
      <c r="C18" s="9" t="s">
        <v>21</v>
      </c>
      <c r="D18" s="9" t="s">
        <v>14</v>
      </c>
      <c r="E18" t="str">
        <f t="shared" si="0"/>
        <v>Cigna (Commercial)</v>
      </c>
      <c r="F18" s="11">
        <v>825</v>
      </c>
      <c r="G18" s="11">
        <v>825</v>
      </c>
      <c r="H18" s="11">
        <v>825</v>
      </c>
      <c r="I18" s="11">
        <v>370</v>
      </c>
      <c r="J18" s="11">
        <v>200</v>
      </c>
      <c r="K18" s="12" t="s">
        <v>68</v>
      </c>
      <c r="L18" s="13" t="s">
        <v>68</v>
      </c>
      <c r="M18" s="16">
        <v>44044</v>
      </c>
    </row>
    <row r="19" spans="1:13" ht="45" x14ac:dyDescent="0.25">
      <c r="A19" s="9" t="s">
        <v>75</v>
      </c>
      <c r="B19" s="9" t="s">
        <v>22</v>
      </c>
      <c r="C19" s="9" t="s">
        <v>22</v>
      </c>
      <c r="D19" s="10" t="s">
        <v>14</v>
      </c>
      <c r="E19" t="str">
        <f t="shared" si="0"/>
        <v>First Health (Commercial)</v>
      </c>
      <c r="F19" s="11">
        <v>884</v>
      </c>
      <c r="G19" s="12" t="s">
        <v>68</v>
      </c>
      <c r="H19" s="12" t="s">
        <v>68</v>
      </c>
      <c r="I19" s="12">
        <v>386</v>
      </c>
      <c r="J19" s="12">
        <v>225</v>
      </c>
      <c r="K19" s="12" t="s">
        <v>68</v>
      </c>
      <c r="L19" s="13" t="s">
        <v>68</v>
      </c>
      <c r="M19" s="16">
        <v>44166</v>
      </c>
    </row>
    <row r="20" spans="1:13" ht="45" x14ac:dyDescent="0.25">
      <c r="A20" s="9" t="s">
        <v>75</v>
      </c>
      <c r="B20" s="9" t="s">
        <v>51</v>
      </c>
      <c r="C20" s="9" t="s">
        <v>51</v>
      </c>
      <c r="D20" s="10" t="s">
        <v>16</v>
      </c>
      <c r="E20" t="str">
        <f t="shared" si="0"/>
        <v>Healthspring (Medicare Advantage)</v>
      </c>
      <c r="F20" s="11" t="s">
        <v>17</v>
      </c>
      <c r="G20" s="11" t="s">
        <v>17</v>
      </c>
      <c r="H20" s="12" t="s">
        <v>68</v>
      </c>
      <c r="I20" s="11" t="s">
        <v>17</v>
      </c>
      <c r="J20" s="11" t="s">
        <v>17</v>
      </c>
      <c r="K20" s="12" t="s">
        <v>68</v>
      </c>
      <c r="L20" s="13" t="s">
        <v>68</v>
      </c>
      <c r="M20" s="16">
        <v>44044</v>
      </c>
    </row>
    <row r="21" spans="1:13" ht="45" x14ac:dyDescent="0.25">
      <c r="A21" s="9" t="s">
        <v>75</v>
      </c>
      <c r="B21" s="9" t="s">
        <v>51</v>
      </c>
      <c r="C21" s="9" t="s">
        <v>51</v>
      </c>
      <c r="D21" s="9" t="s">
        <v>16</v>
      </c>
      <c r="E21" t="str">
        <f t="shared" si="0"/>
        <v>Healthspring (Medicare Advantage)</v>
      </c>
      <c r="F21" s="11" t="s">
        <v>17</v>
      </c>
      <c r="G21" s="11" t="s">
        <v>17</v>
      </c>
      <c r="H21" s="12" t="s">
        <v>68</v>
      </c>
      <c r="I21" s="11" t="s">
        <v>17</v>
      </c>
      <c r="J21" s="11" t="s">
        <v>17</v>
      </c>
      <c r="K21" s="12" t="s">
        <v>68</v>
      </c>
      <c r="L21" s="13" t="s">
        <v>68</v>
      </c>
      <c r="M21" s="16"/>
    </row>
    <row r="22" spans="1:13" ht="45" x14ac:dyDescent="0.25">
      <c r="A22" s="9" t="s">
        <v>75</v>
      </c>
      <c r="B22" s="9" t="s">
        <v>23</v>
      </c>
      <c r="C22" s="9" t="s">
        <v>24</v>
      </c>
      <c r="D22" s="10" t="s">
        <v>14</v>
      </c>
      <c r="E22" t="str">
        <f t="shared" ref="E22:E23" si="1">CONCATENATE(C22," (",D22,")")</f>
        <v>Humana (Commercial)</v>
      </c>
      <c r="F22" s="11">
        <v>850</v>
      </c>
      <c r="G22" s="11">
        <v>850</v>
      </c>
      <c r="H22" s="12" t="s">
        <v>68</v>
      </c>
      <c r="I22" s="12" t="s">
        <v>68</v>
      </c>
      <c r="J22" s="12">
        <v>245</v>
      </c>
      <c r="K22" s="12" t="s">
        <v>68</v>
      </c>
      <c r="L22" s="13" t="s">
        <v>68</v>
      </c>
      <c r="M22" s="16"/>
    </row>
    <row r="23" spans="1:13" ht="45" x14ac:dyDescent="0.25">
      <c r="A23" s="9" t="s">
        <v>75</v>
      </c>
      <c r="B23" s="9" t="s">
        <v>23</v>
      </c>
      <c r="C23" s="9" t="s">
        <v>24</v>
      </c>
      <c r="D23" s="9" t="s">
        <v>16</v>
      </c>
      <c r="E23" t="str">
        <f t="shared" si="1"/>
        <v>Humana (Medicare Advantage)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2" t="s">
        <v>68</v>
      </c>
      <c r="L23" s="13" t="s">
        <v>68</v>
      </c>
      <c r="M23" s="16"/>
    </row>
    <row r="24" spans="1:13" ht="45" x14ac:dyDescent="0.25">
      <c r="A24" s="9" t="s">
        <v>75</v>
      </c>
      <c r="B24" s="9" t="s">
        <v>76</v>
      </c>
      <c r="C24" s="9" t="s">
        <v>76</v>
      </c>
      <c r="D24" s="10" t="s">
        <v>20</v>
      </c>
      <c r="E24" t="str">
        <f t="shared" si="0"/>
        <v>JPS Connect (Managed Medicaid)</v>
      </c>
      <c r="F24" s="11">
        <v>650</v>
      </c>
      <c r="G24" s="11">
        <v>650</v>
      </c>
      <c r="H24" s="12" t="s">
        <v>68</v>
      </c>
      <c r="I24" s="12" t="s">
        <v>68</v>
      </c>
      <c r="J24" s="12" t="s">
        <v>68</v>
      </c>
      <c r="K24" s="12" t="s">
        <v>68</v>
      </c>
      <c r="L24" s="12" t="s">
        <v>68</v>
      </c>
      <c r="M24" s="16"/>
    </row>
    <row r="25" spans="1:13" ht="30" x14ac:dyDescent="0.25">
      <c r="A25" s="9" t="s">
        <v>75</v>
      </c>
      <c r="B25" s="9" t="s">
        <v>47</v>
      </c>
      <c r="C25" s="9" t="s">
        <v>47</v>
      </c>
      <c r="D25" s="9" t="s">
        <v>47</v>
      </c>
      <c r="E25" t="str">
        <f t="shared" ref="E25:E26" si="2">CONCATENATE(C25," (",D25,")")</f>
        <v>Medicaid (Medicaid)</v>
      </c>
      <c r="F25" s="11" t="s">
        <v>48</v>
      </c>
      <c r="G25" s="11" t="s">
        <v>48</v>
      </c>
      <c r="H25" s="11" t="s">
        <v>48</v>
      </c>
      <c r="I25" s="11" t="s">
        <v>48</v>
      </c>
      <c r="J25" s="11" t="s">
        <v>48</v>
      </c>
      <c r="K25" s="11" t="s">
        <v>48</v>
      </c>
      <c r="L25" s="11" t="s">
        <v>48</v>
      </c>
      <c r="M25" s="16"/>
    </row>
    <row r="26" spans="1:13" ht="30" x14ac:dyDescent="0.25">
      <c r="A26" s="9" t="s">
        <v>75</v>
      </c>
      <c r="B26" s="9" t="s">
        <v>46</v>
      </c>
      <c r="C26" s="9" t="s">
        <v>46</v>
      </c>
      <c r="D26" s="9" t="s">
        <v>46</v>
      </c>
      <c r="E26" t="str">
        <f t="shared" si="2"/>
        <v>Medicare (Medicare)</v>
      </c>
      <c r="F26" s="11" t="s">
        <v>17</v>
      </c>
      <c r="G26" s="11" t="s">
        <v>17</v>
      </c>
      <c r="H26" s="11" t="s">
        <v>17</v>
      </c>
      <c r="I26" s="11" t="s">
        <v>17</v>
      </c>
      <c r="J26" s="11" t="s">
        <v>17</v>
      </c>
      <c r="K26" s="11" t="s">
        <v>17</v>
      </c>
      <c r="L26" s="11" t="s">
        <v>17</v>
      </c>
      <c r="M26" s="16"/>
    </row>
    <row r="27" spans="1:13" ht="30" x14ac:dyDescent="0.25">
      <c r="A27" s="9" t="s">
        <v>75</v>
      </c>
      <c r="B27" s="9" t="s">
        <v>25</v>
      </c>
      <c r="C27" s="9" t="s">
        <v>25</v>
      </c>
      <c r="D27" s="10" t="s">
        <v>14</v>
      </c>
      <c r="E27" t="str">
        <f t="shared" si="0"/>
        <v>Molina (Commercial)</v>
      </c>
      <c r="F27" s="11" t="s">
        <v>17</v>
      </c>
      <c r="G27" s="11" t="s">
        <v>17</v>
      </c>
      <c r="H27" s="12" t="s">
        <v>68</v>
      </c>
      <c r="I27" s="11">
        <v>340</v>
      </c>
      <c r="J27" s="11">
        <v>225</v>
      </c>
      <c r="K27" s="12">
        <v>500</v>
      </c>
      <c r="L27" s="12" t="s">
        <v>68</v>
      </c>
      <c r="M27" s="16">
        <v>44301</v>
      </c>
    </row>
    <row r="28" spans="1:13" ht="30" x14ac:dyDescent="0.25">
      <c r="A28" s="9" t="s">
        <v>75</v>
      </c>
      <c r="B28" s="9" t="s">
        <v>25</v>
      </c>
      <c r="C28" s="9" t="s">
        <v>25</v>
      </c>
      <c r="D28" s="10" t="s">
        <v>20</v>
      </c>
      <c r="E28" t="str">
        <f t="shared" si="0"/>
        <v>Molina (Managed Medicaid)</v>
      </c>
      <c r="F28" s="11" t="s">
        <v>48</v>
      </c>
      <c r="G28" s="11" t="s">
        <v>48</v>
      </c>
      <c r="H28" s="12" t="s">
        <v>68</v>
      </c>
      <c r="I28" s="11">
        <v>260</v>
      </c>
      <c r="J28" s="11">
        <v>175</v>
      </c>
      <c r="K28" s="12">
        <v>500</v>
      </c>
      <c r="L28" s="12" t="s">
        <v>68</v>
      </c>
      <c r="M28" s="16">
        <v>44301</v>
      </c>
    </row>
    <row r="29" spans="1:13" ht="30" x14ac:dyDescent="0.25">
      <c r="A29" s="9" t="s">
        <v>75</v>
      </c>
      <c r="B29" s="9" t="s">
        <v>25</v>
      </c>
      <c r="C29" s="9" t="s">
        <v>25</v>
      </c>
      <c r="D29" s="10" t="s">
        <v>16</v>
      </c>
      <c r="E29" t="str">
        <f t="shared" si="0"/>
        <v>Molina (Medicare Advantage)</v>
      </c>
      <c r="F29" s="11" t="s">
        <v>17</v>
      </c>
      <c r="G29" s="11" t="s">
        <v>17</v>
      </c>
      <c r="H29" s="12" t="s">
        <v>68</v>
      </c>
      <c r="I29" s="11">
        <v>340</v>
      </c>
      <c r="J29" s="11">
        <v>225</v>
      </c>
      <c r="K29" s="12">
        <v>500</v>
      </c>
      <c r="L29" s="12" t="s">
        <v>68</v>
      </c>
      <c r="M29" s="16">
        <v>44301</v>
      </c>
    </row>
    <row r="30" spans="1:13" ht="45" x14ac:dyDescent="0.25">
      <c r="A30" s="9" t="s">
        <v>75</v>
      </c>
      <c r="B30" s="9" t="s">
        <v>55</v>
      </c>
      <c r="C30" s="9" t="s">
        <v>56</v>
      </c>
      <c r="D30" s="10" t="s">
        <v>16</v>
      </c>
      <c r="E30" t="str">
        <f t="shared" si="0"/>
        <v>SWHP (Medicare Advantage)</v>
      </c>
      <c r="F30" s="11" t="s">
        <v>17</v>
      </c>
      <c r="G30" s="11" t="s">
        <v>17</v>
      </c>
      <c r="H30" s="12" t="s">
        <v>68</v>
      </c>
      <c r="I30" s="11" t="s">
        <v>17</v>
      </c>
      <c r="J30" s="11" t="s">
        <v>17</v>
      </c>
      <c r="K30" s="12" t="s">
        <v>68</v>
      </c>
      <c r="L30" s="12" t="s">
        <v>68</v>
      </c>
      <c r="M30" s="16"/>
    </row>
    <row r="31" spans="1:13" ht="45" x14ac:dyDescent="0.25">
      <c r="A31" s="9" t="s">
        <v>75</v>
      </c>
      <c r="B31" s="9" t="s">
        <v>26</v>
      </c>
      <c r="C31" s="9" t="s">
        <v>62</v>
      </c>
      <c r="D31" s="10" t="s">
        <v>27</v>
      </c>
      <c r="E31" t="str">
        <f t="shared" si="0"/>
        <v>Tricare (Other Governmental)</v>
      </c>
      <c r="F31" s="11" t="s">
        <v>74</v>
      </c>
      <c r="G31" s="11" t="s">
        <v>74</v>
      </c>
      <c r="H31" s="12" t="s">
        <v>68</v>
      </c>
      <c r="I31" s="11" t="s">
        <v>74</v>
      </c>
      <c r="J31" s="11" t="s">
        <v>74</v>
      </c>
      <c r="K31" s="12" t="s">
        <v>68</v>
      </c>
      <c r="L31" s="13" t="s">
        <v>68</v>
      </c>
      <c r="M31" s="16">
        <v>44075</v>
      </c>
    </row>
    <row r="32" spans="1:13" ht="45" x14ac:dyDescent="0.25">
      <c r="A32" s="9" t="s">
        <v>75</v>
      </c>
      <c r="B32" s="9" t="s">
        <v>28</v>
      </c>
      <c r="C32" s="9" t="s">
        <v>29</v>
      </c>
      <c r="D32" s="10" t="s">
        <v>14</v>
      </c>
      <c r="E32" t="str">
        <f t="shared" si="0"/>
        <v>UBH (Commercial)</v>
      </c>
      <c r="F32" s="11">
        <v>850</v>
      </c>
      <c r="G32" s="12" t="s">
        <v>68</v>
      </c>
      <c r="H32" s="12" t="s">
        <v>68</v>
      </c>
      <c r="I32" s="12" t="s">
        <v>68</v>
      </c>
      <c r="J32" s="12">
        <v>190</v>
      </c>
      <c r="K32" s="12" t="s">
        <v>68</v>
      </c>
      <c r="L32" s="13" t="s">
        <v>68</v>
      </c>
      <c r="M32" s="16">
        <v>43466</v>
      </c>
    </row>
    <row r="33" spans="1:13" ht="45" x14ac:dyDescent="0.25">
      <c r="A33" s="9" t="s">
        <v>75</v>
      </c>
      <c r="B33" s="9" t="s">
        <v>28</v>
      </c>
      <c r="C33" s="9" t="s">
        <v>29</v>
      </c>
      <c r="D33" s="10" t="s">
        <v>20</v>
      </c>
      <c r="E33" t="str">
        <f t="shared" si="0"/>
        <v>UBH (Managed Medicaid)</v>
      </c>
      <c r="F33" s="11">
        <v>529.59</v>
      </c>
      <c r="G33" s="12" t="s">
        <v>68</v>
      </c>
      <c r="H33" s="12" t="s">
        <v>68</v>
      </c>
      <c r="I33" s="12" t="s">
        <v>68</v>
      </c>
      <c r="J33" s="12">
        <v>125</v>
      </c>
      <c r="K33" s="12" t="s">
        <v>68</v>
      </c>
      <c r="L33" s="13" t="s">
        <v>68</v>
      </c>
      <c r="M33" s="16">
        <v>43466</v>
      </c>
    </row>
    <row r="34" spans="1:13" ht="45" x14ac:dyDescent="0.25">
      <c r="A34" s="9" t="s">
        <v>75</v>
      </c>
      <c r="B34" s="9" t="s">
        <v>28</v>
      </c>
      <c r="C34" s="9" t="s">
        <v>29</v>
      </c>
      <c r="D34" s="10" t="s">
        <v>16</v>
      </c>
      <c r="E34" t="str">
        <f t="shared" si="0"/>
        <v>UBH (Medicare Advantage)</v>
      </c>
      <c r="F34" s="11" t="s">
        <v>17</v>
      </c>
      <c r="G34" s="12" t="s">
        <v>68</v>
      </c>
      <c r="H34" s="12" t="s">
        <v>68</v>
      </c>
      <c r="I34" s="12" t="s">
        <v>68</v>
      </c>
      <c r="J34" s="12">
        <v>190</v>
      </c>
      <c r="K34" s="12" t="s">
        <v>68</v>
      </c>
      <c r="L34" s="13" t="s">
        <v>68</v>
      </c>
      <c r="M34" s="16">
        <v>43466</v>
      </c>
    </row>
    <row r="35" spans="1:13" ht="45" x14ac:dyDescent="0.25">
      <c r="A35" s="9" t="s">
        <v>75</v>
      </c>
      <c r="B35" s="9" t="s">
        <v>66</v>
      </c>
      <c r="C35" s="9" t="s">
        <v>30</v>
      </c>
      <c r="D35" s="10" t="s">
        <v>27</v>
      </c>
      <c r="E35" t="str">
        <f t="shared" si="0"/>
        <v>VA (Other Governmental)</v>
      </c>
      <c r="F35" s="11" t="s">
        <v>17</v>
      </c>
      <c r="G35" s="11" t="s">
        <v>17</v>
      </c>
      <c r="H35" s="12" t="s">
        <v>68</v>
      </c>
      <c r="I35" s="12" t="s">
        <v>68</v>
      </c>
      <c r="J35" s="12" t="s">
        <v>68</v>
      </c>
      <c r="K35" s="12" t="s">
        <v>68</v>
      </c>
      <c r="L35" s="13" t="s">
        <v>68</v>
      </c>
      <c r="M35" s="16"/>
    </row>
    <row r="36" spans="1:13" ht="45" x14ac:dyDescent="0.25">
      <c r="A36" s="9" t="s">
        <v>75</v>
      </c>
      <c r="B36" s="9" t="s">
        <v>77</v>
      </c>
      <c r="C36" s="9" t="s">
        <v>78</v>
      </c>
      <c r="D36" s="9" t="s">
        <v>16</v>
      </c>
      <c r="E36" t="str">
        <f t="shared" si="0"/>
        <v>Wellcare (Medicare Advantage)</v>
      </c>
      <c r="F36" s="11" t="s">
        <v>17</v>
      </c>
      <c r="G36" s="11" t="s">
        <v>17</v>
      </c>
      <c r="H36" s="12" t="s">
        <v>68</v>
      </c>
      <c r="I36" s="11" t="s">
        <v>17</v>
      </c>
      <c r="J36" s="11" t="s">
        <v>17</v>
      </c>
      <c r="K36" s="12" t="s">
        <v>68</v>
      </c>
      <c r="L36" s="12" t="s">
        <v>68</v>
      </c>
      <c r="M36" s="16"/>
    </row>
    <row r="71" spans="4:4" ht="30" x14ac:dyDescent="0.25">
      <c r="D71" s="10" t="s">
        <v>57</v>
      </c>
    </row>
    <row r="72" spans="4:4" ht="45" x14ac:dyDescent="0.25">
      <c r="D72" s="10" t="s">
        <v>58</v>
      </c>
    </row>
    <row r="73" spans="4:4" ht="30" x14ac:dyDescent="0.25">
      <c r="D73" s="10" t="s">
        <v>59</v>
      </c>
    </row>
  </sheetData>
  <conditionalFormatting sqref="A2:D36">
    <cfRule type="containsBlanks" dxfId="1" priority="1">
      <formula>LEN(TRIM(A2))=0</formula>
    </cfRule>
  </conditionalFormatting>
  <conditionalFormatting sqref="F2:M36">
    <cfRule type="containsBlanks" dxfId="0" priority="2">
      <formula>LEN(TRIM(F2))=0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2023-12-28T16:21:50Z</dcterms:modified>
</cp:coreProperties>
</file>